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'1кв'!$A$1:$E$54</definedName>
    <definedName name="_xlnm.Print_Area" localSheetId="1">'2кв'!$A$1:$E$53</definedName>
    <definedName name="_xlnm.Print_Area" localSheetId="2">отчет!$A$1:$C$45</definedName>
  </definedNames>
  <calcPr calcId="152511"/>
</workbook>
</file>

<file path=xl/calcChain.xml><?xml version="1.0" encoding="utf-8"?>
<calcChain xmlns="http://schemas.openxmlformats.org/spreadsheetml/2006/main">
  <c r="B48" i="27" l="1"/>
  <c r="E28" i="27"/>
  <c r="E30" i="27"/>
  <c r="B51" i="27"/>
  <c r="F20" i="27"/>
  <c r="E22" i="27" s="1"/>
  <c r="E23" i="27" l="1"/>
  <c r="E32" i="27" s="1"/>
  <c r="B52" i="27" s="1"/>
  <c r="B53" i="27" s="1"/>
  <c r="E30" i="25"/>
  <c r="C28" i="26" l="1"/>
  <c r="C24" i="26"/>
  <c r="C23" i="26"/>
  <c r="C22" i="26"/>
  <c r="C27" i="26"/>
  <c r="C18" i="26"/>
  <c r="C19" i="26"/>
  <c r="C20" i="26"/>
  <c r="C21" i="26"/>
  <c r="C12" i="26"/>
  <c r="C14" i="26" s="1"/>
  <c r="C6" i="26"/>
  <c r="B52" i="25"/>
  <c r="C13" i="26" s="1"/>
  <c r="C36" i="26"/>
  <c r="C25" i="26"/>
  <c r="F20" i="25"/>
  <c r="E23" i="25" s="1"/>
  <c r="C17" i="26" s="1"/>
  <c r="E22" i="25" l="1"/>
  <c r="E33" i="25" s="1"/>
  <c r="C16" i="26" l="1"/>
  <c r="C30" i="26" s="1"/>
  <c r="C31" i="26" s="1"/>
  <c r="B53" i="25"/>
  <c r="B54" i="25" l="1"/>
</calcChain>
</file>

<file path=xl/sharedStrings.xml><?xml version="1.0" encoding="utf-8"?>
<sst xmlns="http://schemas.openxmlformats.org/spreadsheetml/2006/main" count="188" uniqueCount="102">
  <si>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</si>
  <si>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</si>
  <si>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</si>
  <si>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</si>
  <si>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</si>
  <si>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</si>
  <si>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</si>
  <si>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</si>
  <si>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</si>
  <si>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</si>
  <si>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</si>
  <si>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</si>
  <si>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</si>
  <si>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</si>
  <si>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</si>
  <si>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</si>
  <si>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</si>
  <si>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</si>
  <si>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</si>
  <si>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</si>
  <si>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</si>
  <si>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</si>
  <si>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</si>
  <si>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</si>
  <si>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17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</si>
  <si>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Шишкиной Ольги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</si>
  <si>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№13 от 05.03.2015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</si>
  <si>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</si>
  <si>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</si>
  <si>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</si>
  <si>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1 квартал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</si>
  <si>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</si>
  <si>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Собственниеи МКД, в лице председателя совета дома Шишкиной О.В.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</si>
  <si>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</si>
  <si>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</si>
  <si>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Информация для собственников:</t>
  </si>
  <si>
    <t xml:space="preserve">Итого остаток на конец квартала </t>
  </si>
  <si>
    <t>в т.ч. Оплачено + не жилые</t>
  </si>
  <si>
    <t>Работы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</si>
  <si>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</si>
  <si>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</si>
  <si>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</si>
  <si>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ч/ч</t>
  </si>
  <si>
    <t>Услуги по содержанию многоквартирного дома</t>
  </si>
  <si>
    <t xml:space="preserve">Оплачено за размещение оборудования ТТК </t>
  </si>
  <si>
    <t xml:space="preserve">Дератизация и дезинсекция </t>
  </si>
  <si>
    <t>по заявке собственников</t>
  </si>
  <si>
    <t>холодная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</si>
  <si>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</si>
  <si>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</si>
  <si>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</si>
  <si>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</si>
  <si>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Sдома=2432,9+215,2 (не жилые)=2648,1м2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</si>
  <si>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</si>
  <si>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</si>
  <si>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</si>
  <si>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</si>
  <si>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</si>
  <si>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</si>
  <si>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</si>
  <si>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</si>
  <si>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</si>
  <si>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</si>
  <si>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</si>
  <si>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</si>
  <si>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</si>
  <si>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</si>
  <si>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</si>
  <si>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</si>
  <si>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</si>
  <si>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</si>
  <si>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</si>
  <si>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</si>
  <si>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</si>
  <si>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</si>
  <si>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</si>
  <si>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</si>
  <si>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Линейная, д. 17</t>
  </si>
  <si>
    <t>Начислено всего 814456,44</t>
  </si>
  <si>
    <t>* холодная вода на СОИ - 20076,99</t>
  </si>
  <si>
    <t>* водоотведение на СОИ- 31435,05</t>
  </si>
  <si>
    <t>* электроэнергия на СОИ- 14908,86</t>
  </si>
  <si>
    <t xml:space="preserve">   * Поверка ОДПУ</t>
  </si>
  <si>
    <t>Полив</t>
  </si>
  <si>
    <t>Непредвиденные работы 13 ч/ч</t>
  </si>
  <si>
    <t xml:space="preserve">   * Ремонт козырьков (смета)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</si>
  <si>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</si>
  <si>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</si>
  <si>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</si>
  <si>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</si>
  <si>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Опиловка деревьев, уборка веток (кв.19)</t>
  </si>
  <si>
    <t>март</t>
  </si>
  <si>
    <t>Предъявлено населению 210189,13</t>
  </si>
  <si>
    <t xml:space="preserve">Оборудование инвентарем укрытия в подвале (по калькуляции) </t>
  </si>
  <si>
    <t xml:space="preserve">           2. Всего за период с "01" 01  2024 г. по "31" 03 2024 г. выполнено работ (оказано услуг) на общую сумму двести две тысячи восемьсот тридцать девять рублей 63 копейки.</t>
  </si>
  <si>
    <t>за 2 квартал 2024 года</t>
  </si>
  <si>
    <t>30.06.2024 г.</t>
  </si>
  <si>
    <t>2 квартал</t>
  </si>
  <si>
    <t>Ямочный ремонт асфальта на дворовой территории (кв.19)</t>
  </si>
  <si>
    <t>май</t>
  </si>
  <si>
    <t>Предъявлено населению 209085,42</t>
  </si>
  <si>
    <t xml:space="preserve">           2. Всего за период с "01" 04  2024 г. по "30" 06 2024 г. выполнено работ (оказано услуг) на общую сумму двести девять тысяч сто пятьдесят восемь рублей 71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</si>
</sst>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7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13" fillId="0" borderId="4" xfId="0" applyFont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43" fontId="4" fillId="0" borderId="1" xfId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13" fillId="0" borderId="1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6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wrapText="1"/>
    </xf>
    <xf numFmtId="164" fontId="3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3" fillId="3" borderId="7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topLeftCell="A40" zoomScaleNormal="100" zoomScaleSheetLayoutView="100" workbookViewId="0">
      <selection activeCell="G36" sqref="G36"/>
    </sheetView>
  </sheetViews>
  <sheetFormatPr defaultColWidth="9.140625" defaultRowHeight="15" x14ac:dyDescent="0.25"/>
  <cols>
    <col min="1" max="1" width="33.42578125" style="2" customWidth="1"/>
    <col min="2" max="2" width="20.5703125" style="2" customWidth="1"/>
    <col min="3" max="3" width="15" style="2" customWidth="1"/>
    <col min="4" max="4" width="13.5703125" style="2" customWidth="1"/>
    <col min="5" max="5" width="14.140625" style="2" customWidth="1"/>
    <col min="6" max="6" width="9.140625" style="2"/>
    <col min="7" max="7" width="12.140625" style="2" bestFit="1" customWidth="1"/>
    <col min="8" max="8" width="15.5703125" style="2" customWidth="1"/>
    <col min="9" max="9" width="9.140625" style="2"/>
    <col min="10" max="10" width="12.140625" style="2" bestFit="1" customWidth="1"/>
    <col min="11" max="16384" width="9.140625" style="2"/>
  </cols>
  <sheetData>
    <row r="1" spans="1:5" ht="15.75" x14ac:dyDescent="0.25">
      <c r="A1" s="95" t="s">
        <v>11</v>
      </c>
      <c r="B1" s="95"/>
      <c r="C1" s="95"/>
      <c r="D1" s="95"/>
      <c r="E1" s="95"/>
    </row>
    <row r="2" spans="1:5" ht="32.25" customHeight="1" x14ac:dyDescent="0.25">
      <c r="A2" s="96" t="s">
        <v>12</v>
      </c>
      <c r="B2" s="97"/>
      <c r="C2" s="97"/>
      <c r="D2" s="97"/>
      <c r="E2" s="97"/>
    </row>
    <row r="3" spans="1:5" x14ac:dyDescent="0.25">
      <c r="A3" s="98" t="s">
        <v>86</v>
      </c>
      <c r="B3" s="98"/>
      <c r="C3" s="98"/>
      <c r="D3" s="98"/>
      <c r="E3" s="98"/>
    </row>
    <row r="4" spans="1:5" s="1" customFormat="1" ht="15.6" customHeight="1" x14ac:dyDescent="0.25">
      <c r="A4" s="24" t="s">
        <v>13</v>
      </c>
      <c r="B4" s="4"/>
      <c r="C4" s="4"/>
      <c r="D4" s="66"/>
      <c r="E4" s="35" t="s">
        <v>87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86" t="s">
        <v>0</v>
      </c>
      <c r="B6" s="86"/>
      <c r="C6" s="86"/>
      <c r="D6" s="86"/>
      <c r="E6" s="86"/>
    </row>
    <row r="7" spans="1:5" x14ac:dyDescent="0.25">
      <c r="A7" s="99" t="s">
        <v>24</v>
      </c>
      <c r="B7" s="99"/>
      <c r="C7" s="99"/>
      <c r="D7" s="99"/>
      <c r="E7" s="99"/>
    </row>
    <row r="8" spans="1:5" x14ac:dyDescent="0.25">
      <c r="A8" s="91" t="s">
        <v>1</v>
      </c>
      <c r="B8" s="91"/>
      <c r="C8" s="91"/>
      <c r="D8" s="91"/>
      <c r="E8" s="91"/>
    </row>
    <row r="9" spans="1:5" x14ac:dyDescent="0.25">
      <c r="A9" s="86" t="s">
        <v>25</v>
      </c>
      <c r="B9" s="86"/>
      <c r="C9" s="86"/>
      <c r="D9" s="86"/>
      <c r="E9" s="86"/>
    </row>
    <row r="10" spans="1:5" ht="26.25" customHeight="1" x14ac:dyDescent="0.25">
      <c r="A10" s="92" t="s">
        <v>14</v>
      </c>
      <c r="B10" s="93"/>
      <c r="C10" s="93"/>
      <c r="D10" s="93"/>
      <c r="E10" s="93"/>
    </row>
    <row r="11" spans="1:5" ht="30" customHeight="1" x14ac:dyDescent="0.25">
      <c r="A11" s="86" t="s">
        <v>26</v>
      </c>
      <c r="B11" s="86"/>
      <c r="C11" s="86"/>
      <c r="D11" s="86"/>
      <c r="E11" s="86"/>
    </row>
    <row r="12" spans="1:5" ht="18.75" customHeight="1" x14ac:dyDescent="0.25">
      <c r="A12" s="91" t="s">
        <v>15</v>
      </c>
      <c r="B12" s="94"/>
      <c r="C12" s="94"/>
      <c r="D12" s="94"/>
      <c r="E12" s="94"/>
    </row>
    <row r="13" spans="1:5" ht="15.75" customHeight="1" x14ac:dyDescent="0.25">
      <c r="A13" s="86" t="s">
        <v>22</v>
      </c>
      <c r="B13" s="86"/>
      <c r="C13" s="86"/>
      <c r="D13" s="86"/>
      <c r="E13" s="86"/>
    </row>
    <row r="14" spans="1:5" ht="16.5" customHeight="1" x14ac:dyDescent="0.25">
      <c r="A14" s="91" t="s">
        <v>2</v>
      </c>
      <c r="B14" s="94"/>
      <c r="C14" s="94"/>
      <c r="D14" s="94"/>
      <c r="E14" s="94"/>
    </row>
    <row r="15" spans="1:5" ht="18.75" customHeight="1" x14ac:dyDescent="0.25">
      <c r="A15" s="86" t="s">
        <v>50</v>
      </c>
      <c r="B15" s="86"/>
      <c r="C15" s="86"/>
      <c r="D15" s="86"/>
      <c r="E15" s="86"/>
    </row>
    <row r="16" spans="1:5" ht="15.75" customHeight="1" x14ac:dyDescent="0.25">
      <c r="A16" s="91" t="s">
        <v>16</v>
      </c>
      <c r="B16" s="94"/>
      <c r="C16" s="94"/>
      <c r="D16" s="94"/>
      <c r="E16" s="94"/>
    </row>
    <row r="17" spans="1:10" ht="33.75" customHeight="1" x14ac:dyDescent="0.25">
      <c r="A17" s="86" t="s">
        <v>17</v>
      </c>
      <c r="B17" s="86"/>
      <c r="C17" s="86"/>
      <c r="D17" s="86"/>
      <c r="E17" s="86"/>
    </row>
    <row r="18" spans="1:10" ht="66.75" customHeight="1" x14ac:dyDescent="0.25">
      <c r="A18" s="86" t="s">
        <v>27</v>
      </c>
      <c r="B18" s="86"/>
      <c r="C18" s="86"/>
      <c r="D18" s="86"/>
      <c r="E18" s="86"/>
    </row>
    <row r="19" spans="1:10" ht="36" customHeight="1" x14ac:dyDescent="0.25">
      <c r="A19" s="84" t="s">
        <v>28</v>
      </c>
      <c r="B19" s="84"/>
      <c r="C19" s="84"/>
      <c r="D19" s="84"/>
      <c r="E19" s="84"/>
    </row>
    <row r="20" spans="1:10" x14ac:dyDescent="0.25">
      <c r="A20" s="84"/>
      <c r="B20" s="84"/>
      <c r="C20" s="84"/>
      <c r="D20" s="84"/>
      <c r="E20" s="84"/>
      <c r="F20" s="2">
        <f>215.2+2433.3</f>
        <v>2648.5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3" t="s">
        <v>43</v>
      </c>
      <c r="B22" s="9" t="s">
        <v>41</v>
      </c>
      <c r="C22" s="3" t="s">
        <v>4</v>
      </c>
      <c r="D22" s="3">
        <v>16.489999999999998</v>
      </c>
      <c r="E22" s="8">
        <f>D22*F20*G20</f>
        <v>131021.295</v>
      </c>
      <c r="G22" s="18"/>
      <c r="H22" s="18"/>
      <c r="J22" s="18"/>
    </row>
    <row r="23" spans="1:10" x14ac:dyDescent="0.25">
      <c r="A23" s="7" t="s">
        <v>39</v>
      </c>
      <c r="B23" s="9" t="s">
        <v>23</v>
      </c>
      <c r="C23" s="3" t="s">
        <v>4</v>
      </c>
      <c r="D23" s="3">
        <v>6.06</v>
      </c>
      <c r="E23" s="8">
        <f>D23*F20*G20</f>
        <v>48149.729999999996</v>
      </c>
      <c r="G23" s="18"/>
      <c r="H23" s="18"/>
      <c r="J23" s="18"/>
    </row>
    <row r="24" spans="1:10" ht="25.5" x14ac:dyDescent="0.25">
      <c r="A24" s="7" t="s">
        <v>45</v>
      </c>
      <c r="B24" s="9" t="s">
        <v>46</v>
      </c>
      <c r="C24" s="3" t="s">
        <v>31</v>
      </c>
      <c r="D24" s="3"/>
      <c r="E24" s="8">
        <v>0</v>
      </c>
      <c r="G24" s="18"/>
      <c r="H24" s="18"/>
      <c r="J24" s="18"/>
    </row>
    <row r="25" spans="1:10" x14ac:dyDescent="0.25">
      <c r="A25" s="7" t="s">
        <v>47</v>
      </c>
      <c r="B25" s="9" t="s">
        <v>30</v>
      </c>
      <c r="C25" s="3" t="s">
        <v>31</v>
      </c>
      <c r="D25" s="3"/>
      <c r="E25" s="25">
        <v>1752.78</v>
      </c>
      <c r="G25" s="18"/>
      <c r="H25" s="18"/>
      <c r="J25" s="18"/>
    </row>
    <row r="26" spans="1:10" x14ac:dyDescent="0.25">
      <c r="A26" s="7" t="s">
        <v>48</v>
      </c>
      <c r="B26" s="9" t="s">
        <v>30</v>
      </c>
      <c r="C26" s="3" t="s">
        <v>31</v>
      </c>
      <c r="D26" s="3"/>
      <c r="E26" s="25">
        <v>3225.25</v>
      </c>
      <c r="F26" s="28"/>
      <c r="G26" s="18"/>
      <c r="H26" s="18"/>
      <c r="J26" s="18"/>
    </row>
    <row r="27" spans="1:10" x14ac:dyDescent="0.25">
      <c r="A27" s="7" t="s">
        <v>49</v>
      </c>
      <c r="B27" s="9" t="s">
        <v>30</v>
      </c>
      <c r="C27" s="3" t="s">
        <v>31</v>
      </c>
      <c r="D27" s="3"/>
      <c r="E27" s="29">
        <v>2744.08</v>
      </c>
      <c r="G27" s="18"/>
      <c r="H27" s="18"/>
      <c r="J27" s="18"/>
    </row>
    <row r="28" spans="1:10" x14ac:dyDescent="0.25">
      <c r="A28" s="7" t="s">
        <v>34</v>
      </c>
      <c r="B28" s="9" t="s">
        <v>30</v>
      </c>
      <c r="C28" s="3" t="s">
        <v>31</v>
      </c>
      <c r="D28" s="3"/>
      <c r="E28" s="8">
        <v>587.61</v>
      </c>
      <c r="G28" s="18"/>
      <c r="H28" s="18"/>
      <c r="J28" s="18"/>
    </row>
    <row r="29" spans="1:10" s="73" customFormat="1" ht="60" x14ac:dyDescent="0.25">
      <c r="A29" s="69" t="s">
        <v>88</v>
      </c>
      <c r="B29" s="70" t="s">
        <v>89</v>
      </c>
      <c r="C29" s="71" t="s">
        <v>31</v>
      </c>
      <c r="D29" s="71"/>
      <c r="E29" s="72">
        <v>1403</v>
      </c>
    </row>
    <row r="30" spans="1:10" ht="30" x14ac:dyDescent="0.25">
      <c r="A30" s="21" t="s">
        <v>90</v>
      </c>
      <c r="B30" s="9" t="s">
        <v>91</v>
      </c>
      <c r="C30" s="3" t="s">
        <v>42</v>
      </c>
      <c r="D30" s="3">
        <v>5.6</v>
      </c>
      <c r="E30" s="8">
        <f>D30*260.07</f>
        <v>1456.3919999999998</v>
      </c>
      <c r="G30" s="18"/>
      <c r="H30" s="18"/>
      <c r="J30" s="18"/>
    </row>
    <row r="31" spans="1:10" ht="30.75" customHeight="1" x14ac:dyDescent="0.25">
      <c r="A31" s="21" t="s">
        <v>93</v>
      </c>
      <c r="B31" s="9" t="s">
        <v>91</v>
      </c>
      <c r="C31" s="3" t="s">
        <v>31</v>
      </c>
      <c r="D31" s="3"/>
      <c r="E31" s="8">
        <v>12499.49</v>
      </c>
      <c r="G31" s="18"/>
      <c r="H31" s="18"/>
      <c r="J31" s="18"/>
    </row>
    <row r="32" spans="1:10" x14ac:dyDescent="0.25">
      <c r="A32" s="74"/>
      <c r="B32" s="9"/>
      <c r="C32" s="3"/>
      <c r="D32" s="31"/>
      <c r="E32" s="8"/>
      <c r="G32" s="18"/>
      <c r="H32" s="18"/>
      <c r="J32" s="18"/>
    </row>
    <row r="33" spans="1:8" s="13" customFormat="1" ht="14.25" x14ac:dyDescent="0.2">
      <c r="A33" s="30" t="s">
        <v>29</v>
      </c>
      <c r="B33" s="10"/>
      <c r="C33" s="11"/>
      <c r="D33" s="27"/>
      <c r="E33" s="12">
        <f>SUM(E22:E32)</f>
        <v>202839.62699999995</v>
      </c>
    </row>
    <row r="35" spans="1:8" ht="33" customHeight="1" x14ac:dyDescent="0.25">
      <c r="A35" s="85" t="s">
        <v>94</v>
      </c>
      <c r="B35" s="85"/>
      <c r="C35" s="85"/>
      <c r="D35" s="85"/>
      <c r="E35" s="85"/>
    </row>
    <row r="36" spans="1:8" ht="30.6" customHeight="1" x14ac:dyDescent="0.25">
      <c r="A36" s="86" t="s">
        <v>21</v>
      </c>
      <c r="B36" s="86"/>
      <c r="C36" s="86"/>
      <c r="D36" s="86"/>
      <c r="E36" s="86"/>
    </row>
    <row r="37" spans="1:8" x14ac:dyDescent="0.25">
      <c r="A37" s="86" t="s">
        <v>20</v>
      </c>
      <c r="B37" s="86"/>
      <c r="C37" s="86"/>
      <c r="D37" s="86"/>
      <c r="E37" s="86"/>
      <c r="F37" s="13"/>
      <c r="G37" s="13"/>
      <c r="H37" s="14"/>
    </row>
    <row r="38" spans="1:8" x14ac:dyDescent="0.25">
      <c r="A38" s="86" t="s">
        <v>33</v>
      </c>
      <c r="B38" s="86"/>
      <c r="C38" s="86"/>
      <c r="D38" s="86"/>
      <c r="E38" s="86"/>
    </row>
    <row r="39" spans="1:8" x14ac:dyDescent="0.25">
      <c r="A39" s="86" t="s">
        <v>18</v>
      </c>
      <c r="B39" s="86"/>
      <c r="C39" s="86"/>
      <c r="D39" s="86"/>
      <c r="E39" s="86"/>
    </row>
    <row r="40" spans="1:8" x14ac:dyDescent="0.25">
      <c r="A40" s="87" t="s">
        <v>5</v>
      </c>
      <c r="B40" s="87"/>
      <c r="C40" s="87"/>
      <c r="D40" s="87"/>
      <c r="E40" s="87"/>
    </row>
    <row r="41" spans="1:8" x14ac:dyDescent="0.25">
      <c r="A41" s="86" t="s">
        <v>18</v>
      </c>
      <c r="B41" s="86"/>
      <c r="C41" s="86"/>
      <c r="D41" s="86"/>
      <c r="E41" s="86"/>
    </row>
    <row r="42" spans="1:8" x14ac:dyDescent="0.25">
      <c r="A42" s="88" t="s">
        <v>51</v>
      </c>
      <c r="B42" s="88"/>
      <c r="C42" s="88"/>
      <c r="D42" s="88"/>
      <c r="E42" s="5"/>
    </row>
    <row r="43" spans="1:8" x14ac:dyDescent="0.25">
      <c r="B43" s="89" t="s">
        <v>19</v>
      </c>
      <c r="C43" s="89"/>
      <c r="D43" s="89"/>
      <c r="E43" s="6" t="s">
        <v>6</v>
      </c>
    </row>
    <row r="44" spans="1:8" x14ac:dyDescent="0.25">
      <c r="A44" s="33"/>
      <c r="B44" s="33"/>
      <c r="C44" s="33"/>
      <c r="D44" s="33"/>
      <c r="E44" s="33"/>
    </row>
    <row r="45" spans="1:8" x14ac:dyDescent="0.25">
      <c r="A45" s="90" t="s">
        <v>32</v>
      </c>
      <c r="B45" s="90"/>
      <c r="C45" s="90"/>
      <c r="D45" s="90"/>
      <c r="E45" s="5"/>
    </row>
    <row r="46" spans="1:8" x14ac:dyDescent="0.25">
      <c r="B46" s="83" t="s">
        <v>19</v>
      </c>
      <c r="C46" s="83"/>
      <c r="D46" s="83"/>
      <c r="E46" s="6" t="s">
        <v>6</v>
      </c>
    </row>
    <row r="47" spans="1:8" x14ac:dyDescent="0.25">
      <c r="A47" s="2" t="s">
        <v>52</v>
      </c>
    </row>
    <row r="48" spans="1:8" x14ac:dyDescent="0.25">
      <c r="A48" s="13" t="s">
        <v>35</v>
      </c>
    </row>
    <row r="49" spans="1:2" x14ac:dyDescent="0.25">
      <c r="A49" s="2" t="s">
        <v>40</v>
      </c>
      <c r="B49" s="16">
        <v>-12487.52</v>
      </c>
    </row>
    <row r="50" spans="1:2" ht="31.5" x14ac:dyDescent="0.25">
      <c r="A50" s="19" t="s">
        <v>92</v>
      </c>
      <c r="B50" s="17"/>
    </row>
    <row r="51" spans="1:2" x14ac:dyDescent="0.25">
      <c r="A51" s="2" t="s">
        <v>37</v>
      </c>
      <c r="B51" s="17">
        <v>203647.14</v>
      </c>
    </row>
    <row r="52" spans="1:2" ht="30" x14ac:dyDescent="0.25">
      <c r="A52" s="26" t="s">
        <v>44</v>
      </c>
      <c r="B52" s="17">
        <f>3*330</f>
        <v>990</v>
      </c>
    </row>
    <row r="53" spans="1:2" ht="30" x14ac:dyDescent="0.25">
      <c r="A53" s="32" t="s">
        <v>38</v>
      </c>
      <c r="B53" s="17">
        <f>E33</f>
        <v>202839.62699999995</v>
      </c>
    </row>
    <row r="54" spans="1:2" x14ac:dyDescent="0.25">
      <c r="A54" s="15" t="s">
        <v>36</v>
      </c>
      <c r="B54" s="20">
        <f>B49+B51+B52-B53</f>
        <v>-10690.006999999925</v>
      </c>
    </row>
    <row r="56" spans="1:2" x14ac:dyDescent="0.25">
      <c r="B56" s="2">
        <v>-12487.52</v>
      </c>
    </row>
    <row r="61" spans="1:2" x14ac:dyDescent="0.25">
      <c r="B61" s="22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view="pageBreakPreview" topLeftCell="A40" zoomScaleNormal="100" zoomScaleSheetLayoutView="100" workbookViewId="0">
      <selection activeCell="B55" sqref="B55"/>
    </sheetView>
  </sheetViews>
  <sheetFormatPr defaultColWidth="9.140625" defaultRowHeight="15" x14ac:dyDescent="0.25"/>
  <cols>
    <col min="1" max="1" width="33.42578125" style="2" customWidth="1"/>
    <col min="2" max="2" width="20.5703125" style="2" customWidth="1"/>
    <col min="3" max="3" width="15" style="2" customWidth="1"/>
    <col min="4" max="4" width="13.5703125" style="2" customWidth="1"/>
    <col min="5" max="5" width="14.140625" style="2" customWidth="1"/>
    <col min="6" max="6" width="9.140625" style="2"/>
    <col min="7" max="7" width="12.140625" style="2" bestFit="1" customWidth="1"/>
    <col min="8" max="8" width="15.5703125" style="2" customWidth="1"/>
    <col min="9" max="9" width="9.140625" style="2"/>
    <col min="10" max="10" width="12.140625" style="2" bestFit="1" customWidth="1"/>
    <col min="11" max="16384" width="9.140625" style="2"/>
  </cols>
  <sheetData>
    <row r="1" spans="1:5" ht="15.75" x14ac:dyDescent="0.25">
      <c r="A1" s="95" t="s">
        <v>11</v>
      </c>
      <c r="B1" s="95"/>
      <c r="C1" s="95"/>
      <c r="D1" s="95"/>
      <c r="E1" s="95"/>
    </row>
    <row r="2" spans="1:5" ht="32.25" customHeight="1" x14ac:dyDescent="0.25">
      <c r="A2" s="96" t="s">
        <v>12</v>
      </c>
      <c r="B2" s="97"/>
      <c r="C2" s="97"/>
      <c r="D2" s="97"/>
      <c r="E2" s="97"/>
    </row>
    <row r="3" spans="1:5" x14ac:dyDescent="0.25">
      <c r="A3" s="98" t="s">
        <v>95</v>
      </c>
      <c r="B3" s="98"/>
      <c r="C3" s="98"/>
      <c r="D3" s="98"/>
      <c r="E3" s="98"/>
    </row>
    <row r="4" spans="1:5" s="1" customFormat="1" ht="15.6" customHeight="1" x14ac:dyDescent="0.25">
      <c r="A4" s="24" t="s">
        <v>13</v>
      </c>
      <c r="B4" s="4"/>
      <c r="C4" s="4"/>
      <c r="D4" s="66"/>
      <c r="E4" s="35" t="s">
        <v>96</v>
      </c>
    </row>
    <row r="5" spans="1:5" x14ac:dyDescent="0.25">
      <c r="A5" s="77"/>
      <c r="B5" s="4"/>
      <c r="C5" s="4"/>
      <c r="D5" s="4"/>
      <c r="E5" s="4"/>
    </row>
    <row r="6" spans="1:5" x14ac:dyDescent="0.25">
      <c r="A6" s="86" t="s">
        <v>0</v>
      </c>
      <c r="B6" s="86"/>
      <c r="C6" s="86"/>
      <c r="D6" s="86"/>
      <c r="E6" s="86"/>
    </row>
    <row r="7" spans="1:5" x14ac:dyDescent="0.25">
      <c r="A7" s="99" t="s">
        <v>24</v>
      </c>
      <c r="B7" s="99"/>
      <c r="C7" s="99"/>
      <c r="D7" s="99"/>
      <c r="E7" s="99"/>
    </row>
    <row r="8" spans="1:5" x14ac:dyDescent="0.25">
      <c r="A8" s="91" t="s">
        <v>1</v>
      </c>
      <c r="B8" s="91"/>
      <c r="C8" s="91"/>
      <c r="D8" s="91"/>
      <c r="E8" s="91"/>
    </row>
    <row r="9" spans="1:5" x14ac:dyDescent="0.25">
      <c r="A9" s="86" t="s">
        <v>25</v>
      </c>
      <c r="B9" s="86"/>
      <c r="C9" s="86"/>
      <c r="D9" s="86"/>
      <c r="E9" s="86"/>
    </row>
    <row r="10" spans="1:5" ht="26.25" customHeight="1" x14ac:dyDescent="0.25">
      <c r="A10" s="92" t="s">
        <v>14</v>
      </c>
      <c r="B10" s="93"/>
      <c r="C10" s="93"/>
      <c r="D10" s="93"/>
      <c r="E10" s="93"/>
    </row>
    <row r="11" spans="1:5" ht="30" customHeight="1" x14ac:dyDescent="0.25">
      <c r="A11" s="86" t="s">
        <v>26</v>
      </c>
      <c r="B11" s="86"/>
      <c r="C11" s="86"/>
      <c r="D11" s="86"/>
      <c r="E11" s="86"/>
    </row>
    <row r="12" spans="1:5" ht="18.75" customHeight="1" x14ac:dyDescent="0.25">
      <c r="A12" s="91" t="s">
        <v>15</v>
      </c>
      <c r="B12" s="94"/>
      <c r="C12" s="94"/>
      <c r="D12" s="94"/>
      <c r="E12" s="94"/>
    </row>
    <row r="13" spans="1:5" ht="15.75" customHeight="1" x14ac:dyDescent="0.25">
      <c r="A13" s="86" t="s">
        <v>22</v>
      </c>
      <c r="B13" s="86"/>
      <c r="C13" s="86"/>
      <c r="D13" s="86"/>
      <c r="E13" s="86"/>
    </row>
    <row r="14" spans="1:5" ht="16.5" customHeight="1" x14ac:dyDescent="0.25">
      <c r="A14" s="91" t="s">
        <v>2</v>
      </c>
      <c r="B14" s="94"/>
      <c r="C14" s="94"/>
      <c r="D14" s="94"/>
      <c r="E14" s="94"/>
    </row>
    <row r="15" spans="1:5" ht="18.75" customHeight="1" x14ac:dyDescent="0.25">
      <c r="A15" s="86" t="s">
        <v>50</v>
      </c>
      <c r="B15" s="86"/>
      <c r="C15" s="86"/>
      <c r="D15" s="86"/>
      <c r="E15" s="86"/>
    </row>
    <row r="16" spans="1:5" ht="15.75" customHeight="1" x14ac:dyDescent="0.25">
      <c r="A16" s="91" t="s">
        <v>16</v>
      </c>
      <c r="B16" s="94"/>
      <c r="C16" s="94"/>
      <c r="D16" s="94"/>
      <c r="E16" s="94"/>
    </row>
    <row r="17" spans="1:10" ht="33.75" customHeight="1" x14ac:dyDescent="0.25">
      <c r="A17" s="86" t="s">
        <v>17</v>
      </c>
      <c r="B17" s="86"/>
      <c r="C17" s="86"/>
      <c r="D17" s="86"/>
      <c r="E17" s="86"/>
    </row>
    <row r="18" spans="1:10" ht="66.75" customHeight="1" x14ac:dyDescent="0.25">
      <c r="A18" s="86" t="s">
        <v>27</v>
      </c>
      <c r="B18" s="86"/>
      <c r="C18" s="86"/>
      <c r="D18" s="86"/>
      <c r="E18" s="86"/>
    </row>
    <row r="19" spans="1:10" ht="36" customHeight="1" x14ac:dyDescent="0.25">
      <c r="A19" s="84" t="s">
        <v>28</v>
      </c>
      <c r="B19" s="84"/>
      <c r="C19" s="84"/>
      <c r="D19" s="84"/>
      <c r="E19" s="84"/>
    </row>
    <row r="20" spans="1:10" x14ac:dyDescent="0.25">
      <c r="A20" s="84"/>
      <c r="B20" s="84"/>
      <c r="C20" s="84"/>
      <c r="D20" s="84"/>
      <c r="E20" s="84"/>
      <c r="F20" s="2">
        <f>215.2+2433.3</f>
        <v>2648.5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3" t="s">
        <v>43</v>
      </c>
      <c r="B22" s="9" t="s">
        <v>41</v>
      </c>
      <c r="C22" s="3" t="s">
        <v>4</v>
      </c>
      <c r="D22" s="3">
        <v>16.489999999999998</v>
      </c>
      <c r="E22" s="8">
        <f>D22*F20*G20</f>
        <v>131021.295</v>
      </c>
      <c r="G22" s="18"/>
      <c r="H22" s="18"/>
      <c r="J22" s="18"/>
    </row>
    <row r="23" spans="1:10" x14ac:dyDescent="0.25">
      <c r="A23" s="7" t="s">
        <v>39</v>
      </c>
      <c r="B23" s="9" t="s">
        <v>23</v>
      </c>
      <c r="C23" s="3" t="s">
        <v>4</v>
      </c>
      <c r="D23" s="3">
        <v>6.06</v>
      </c>
      <c r="E23" s="8">
        <f>D23*F20*G20</f>
        <v>48149.729999999996</v>
      </c>
      <c r="G23" s="18"/>
      <c r="H23" s="18"/>
      <c r="J23" s="18"/>
    </row>
    <row r="24" spans="1:10" ht="25.5" x14ac:dyDescent="0.25">
      <c r="A24" s="7" t="s">
        <v>45</v>
      </c>
      <c r="B24" s="9" t="s">
        <v>46</v>
      </c>
      <c r="C24" s="3" t="s">
        <v>31</v>
      </c>
      <c r="D24" s="3"/>
      <c r="E24" s="8">
        <v>0</v>
      </c>
      <c r="G24" s="18"/>
      <c r="H24" s="18"/>
      <c r="J24" s="18"/>
    </row>
    <row r="25" spans="1:10" x14ac:dyDescent="0.25">
      <c r="A25" s="7" t="s">
        <v>47</v>
      </c>
      <c r="B25" s="9" t="s">
        <v>97</v>
      </c>
      <c r="C25" s="3" t="s">
        <v>31</v>
      </c>
      <c r="D25" s="3"/>
      <c r="E25" s="25">
        <v>6670.41</v>
      </c>
      <c r="G25" s="18"/>
      <c r="H25" s="18"/>
      <c r="J25" s="18"/>
    </row>
    <row r="26" spans="1:10" x14ac:dyDescent="0.25">
      <c r="A26" s="7" t="s">
        <v>48</v>
      </c>
      <c r="B26" s="9" t="s">
        <v>97</v>
      </c>
      <c r="C26" s="3" t="s">
        <v>31</v>
      </c>
      <c r="D26" s="3"/>
      <c r="E26" s="25">
        <v>3783</v>
      </c>
      <c r="F26" s="28"/>
      <c r="G26" s="18"/>
      <c r="H26" s="18"/>
      <c r="J26" s="18"/>
    </row>
    <row r="27" spans="1:10" x14ac:dyDescent="0.25">
      <c r="A27" s="7" t="s">
        <v>49</v>
      </c>
      <c r="B27" s="9" t="s">
        <v>97</v>
      </c>
      <c r="C27" s="3" t="s">
        <v>31</v>
      </c>
      <c r="D27" s="3"/>
      <c r="E27" s="29">
        <v>10442.89</v>
      </c>
      <c r="G27" s="18"/>
      <c r="H27" s="18"/>
      <c r="J27" s="18"/>
    </row>
    <row r="28" spans="1:10" x14ac:dyDescent="0.25">
      <c r="A28" s="7" t="s">
        <v>34</v>
      </c>
      <c r="B28" s="9" t="s">
        <v>97</v>
      </c>
      <c r="C28" s="3" t="s">
        <v>31</v>
      </c>
      <c r="D28" s="3"/>
      <c r="E28" s="8">
        <f>450+7364.26</f>
        <v>7814.26</v>
      </c>
      <c r="G28" s="18"/>
      <c r="H28" s="18"/>
      <c r="J28" s="18"/>
    </row>
    <row r="29" spans="1:10" x14ac:dyDescent="0.25">
      <c r="A29" s="68" t="s">
        <v>83</v>
      </c>
      <c r="B29" s="78" t="s">
        <v>97</v>
      </c>
      <c r="C29" s="79" t="s">
        <v>31</v>
      </c>
      <c r="D29" s="79"/>
      <c r="E29" s="80">
        <v>106.81</v>
      </c>
      <c r="G29" s="18"/>
      <c r="H29" s="18"/>
      <c r="J29" s="18"/>
    </row>
    <row r="30" spans="1:10" ht="30.75" customHeight="1" x14ac:dyDescent="0.25">
      <c r="A30" s="56" t="s">
        <v>98</v>
      </c>
      <c r="B30" s="9" t="s">
        <v>99</v>
      </c>
      <c r="C30" s="3" t="s">
        <v>42</v>
      </c>
      <c r="D30" s="3">
        <v>4.5</v>
      </c>
      <c r="E30" s="81">
        <f t="shared" ref="E30" si="0">D30*260.07</f>
        <v>1170.3150000000001</v>
      </c>
      <c r="G30" s="18"/>
      <c r="H30" s="18"/>
      <c r="J30" s="18"/>
    </row>
    <row r="31" spans="1:10" x14ac:dyDescent="0.25">
      <c r="A31" s="82"/>
      <c r="B31" s="9"/>
      <c r="C31" s="3"/>
      <c r="D31" s="31"/>
      <c r="E31" s="8"/>
      <c r="G31" s="18"/>
      <c r="H31" s="18"/>
      <c r="J31" s="18"/>
    </row>
    <row r="32" spans="1:10" s="13" customFormat="1" ht="14.25" x14ac:dyDescent="0.2">
      <c r="A32" s="30" t="s">
        <v>29</v>
      </c>
      <c r="B32" s="10"/>
      <c r="C32" s="11"/>
      <c r="D32" s="27"/>
      <c r="E32" s="12">
        <f>SUM(E22:E31)</f>
        <v>209158.71000000002</v>
      </c>
    </row>
    <row r="34" spans="1:8" ht="33" customHeight="1" x14ac:dyDescent="0.25">
      <c r="A34" s="85" t="s">
        <v>101</v>
      </c>
      <c r="B34" s="85"/>
      <c r="C34" s="85"/>
      <c r="D34" s="85"/>
      <c r="E34" s="85"/>
    </row>
    <row r="35" spans="1:8" ht="30.6" customHeight="1" x14ac:dyDescent="0.25">
      <c r="A35" s="86" t="s">
        <v>21</v>
      </c>
      <c r="B35" s="86"/>
      <c r="C35" s="86"/>
      <c r="D35" s="86"/>
      <c r="E35" s="86"/>
    </row>
    <row r="36" spans="1:8" x14ac:dyDescent="0.25">
      <c r="A36" s="86" t="s">
        <v>20</v>
      </c>
      <c r="B36" s="86"/>
      <c r="C36" s="86"/>
      <c r="D36" s="86"/>
      <c r="E36" s="86"/>
      <c r="F36" s="13"/>
      <c r="G36" s="13"/>
      <c r="H36" s="14"/>
    </row>
    <row r="37" spans="1:8" x14ac:dyDescent="0.25">
      <c r="A37" s="86" t="s">
        <v>33</v>
      </c>
      <c r="B37" s="86"/>
      <c r="C37" s="86"/>
      <c r="D37" s="86"/>
      <c r="E37" s="86"/>
    </row>
    <row r="38" spans="1:8" x14ac:dyDescent="0.25">
      <c r="A38" s="86" t="s">
        <v>18</v>
      </c>
      <c r="B38" s="86"/>
      <c r="C38" s="86"/>
      <c r="D38" s="86"/>
      <c r="E38" s="86"/>
    </row>
    <row r="39" spans="1:8" x14ac:dyDescent="0.25">
      <c r="A39" s="87" t="s">
        <v>5</v>
      </c>
      <c r="B39" s="87"/>
      <c r="C39" s="87"/>
      <c r="D39" s="87"/>
      <c r="E39" s="87"/>
    </row>
    <row r="40" spans="1:8" x14ac:dyDescent="0.25">
      <c r="A40" s="86" t="s">
        <v>18</v>
      </c>
      <c r="B40" s="86"/>
      <c r="C40" s="86"/>
      <c r="D40" s="86"/>
      <c r="E40" s="86"/>
    </row>
    <row r="41" spans="1:8" x14ac:dyDescent="0.25">
      <c r="A41" s="88" t="s">
        <v>51</v>
      </c>
      <c r="B41" s="88"/>
      <c r="C41" s="88"/>
      <c r="D41" s="88"/>
      <c r="E41" s="5"/>
    </row>
    <row r="42" spans="1:8" x14ac:dyDescent="0.25">
      <c r="B42" s="89" t="s">
        <v>19</v>
      </c>
      <c r="C42" s="89"/>
      <c r="D42" s="89"/>
      <c r="E42" s="6" t="s">
        <v>6</v>
      </c>
    </row>
    <row r="43" spans="1:8" x14ac:dyDescent="0.25">
      <c r="A43" s="76"/>
      <c r="B43" s="76"/>
      <c r="C43" s="76"/>
      <c r="D43" s="76"/>
      <c r="E43" s="76"/>
    </row>
    <row r="44" spans="1:8" x14ac:dyDescent="0.25">
      <c r="A44" s="90" t="s">
        <v>32</v>
      </c>
      <c r="B44" s="90"/>
      <c r="C44" s="90"/>
      <c r="D44" s="90"/>
      <c r="E44" s="5"/>
    </row>
    <row r="45" spans="1:8" x14ac:dyDescent="0.25">
      <c r="B45" s="83" t="s">
        <v>19</v>
      </c>
      <c r="C45" s="83"/>
      <c r="D45" s="83"/>
      <c r="E45" s="6" t="s">
        <v>6</v>
      </c>
    </row>
    <row r="46" spans="1:8" x14ac:dyDescent="0.25">
      <c r="A46" s="2" t="s">
        <v>52</v>
      </c>
    </row>
    <row r="47" spans="1:8" x14ac:dyDescent="0.25">
      <c r="A47" s="13" t="s">
        <v>35</v>
      </c>
    </row>
    <row r="48" spans="1:8" x14ac:dyDescent="0.25">
      <c r="A48" s="2" t="s">
        <v>40</v>
      </c>
      <c r="B48" s="16">
        <f>'1кв'!B54</f>
        <v>-10690.006999999925</v>
      </c>
    </row>
    <row r="49" spans="1:2" ht="31.5" x14ac:dyDescent="0.25">
      <c r="A49" s="19" t="s">
        <v>100</v>
      </c>
      <c r="B49" s="17"/>
    </row>
    <row r="50" spans="1:2" x14ac:dyDescent="0.25">
      <c r="A50" s="2" t="s">
        <v>37</v>
      </c>
      <c r="B50" s="17">
        <v>209745.52</v>
      </c>
    </row>
    <row r="51" spans="1:2" ht="30" x14ac:dyDescent="0.25">
      <c r="A51" s="26" t="s">
        <v>44</v>
      </c>
      <c r="B51" s="17">
        <f>3*330</f>
        <v>990</v>
      </c>
    </row>
    <row r="52" spans="1:2" ht="30" x14ac:dyDescent="0.25">
      <c r="A52" s="75" t="s">
        <v>38</v>
      </c>
      <c r="B52" s="17">
        <f>E32</f>
        <v>209158.71000000002</v>
      </c>
    </row>
    <row r="53" spans="1:2" x14ac:dyDescent="0.25">
      <c r="A53" s="15" t="s">
        <v>36</v>
      </c>
      <c r="B53" s="20">
        <f>B48+B50+B51-B52</f>
        <v>-9113.1969999999565</v>
      </c>
    </row>
    <row r="60" spans="1:2" x14ac:dyDescent="0.25">
      <c r="B60" s="22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9:E39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40:E40"/>
    <mergeCell ref="A41:D41"/>
    <mergeCell ref="B42:D42"/>
    <mergeCell ref="A44:D44"/>
    <mergeCell ref="B45:D45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topLeftCell="A28" zoomScaleSheetLayoutView="100" workbookViewId="0">
      <selection activeCell="G23" sqref="G23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101" t="s">
        <v>53</v>
      </c>
      <c r="B1" s="101"/>
      <c r="C1" s="101"/>
      <c r="D1" s="36"/>
    </row>
    <row r="2" spans="1:4" ht="15.75" x14ac:dyDescent="0.25">
      <c r="A2" s="102" t="s">
        <v>54</v>
      </c>
      <c r="B2" s="102"/>
      <c r="C2" s="102"/>
      <c r="D2" s="37"/>
    </row>
    <row r="3" spans="1:4" ht="15.75" x14ac:dyDescent="0.25">
      <c r="A3" s="102" t="s">
        <v>55</v>
      </c>
      <c r="B3" s="102"/>
      <c r="C3" s="102"/>
      <c r="D3" s="37"/>
    </row>
    <row r="4" spans="1:4" ht="15.75" x14ac:dyDescent="0.25">
      <c r="A4" s="101" t="s">
        <v>77</v>
      </c>
      <c r="B4" s="101"/>
      <c r="C4" s="101"/>
      <c r="D4" s="36"/>
    </row>
    <row r="5" spans="1:4" ht="15.75" x14ac:dyDescent="0.25">
      <c r="A5" s="103"/>
      <c r="B5" s="103"/>
      <c r="C5" s="103"/>
      <c r="D5" s="1"/>
    </row>
    <row r="6" spans="1:4" ht="15.75" x14ac:dyDescent="0.25">
      <c r="A6" s="37"/>
      <c r="B6" s="38" t="s">
        <v>56</v>
      </c>
      <c r="C6" s="39" t="e">
        <f>#REF!</f>
        <v>#REF!</v>
      </c>
      <c r="D6" s="40"/>
    </row>
    <row r="7" spans="1:4" ht="15.75" x14ac:dyDescent="0.25">
      <c r="A7" s="41" t="s">
        <v>57</v>
      </c>
      <c r="B7" s="38" t="s">
        <v>78</v>
      </c>
      <c r="C7" s="39"/>
      <c r="D7" s="40"/>
    </row>
    <row r="8" spans="1:4" ht="15.75" x14ac:dyDescent="0.25">
      <c r="A8" s="37"/>
      <c r="B8" s="42" t="s">
        <v>58</v>
      </c>
      <c r="C8" s="39"/>
      <c r="D8" s="40"/>
    </row>
    <row r="9" spans="1:4" ht="15.75" x14ac:dyDescent="0.25">
      <c r="A9" s="37"/>
      <c r="B9" s="7" t="s">
        <v>79</v>
      </c>
      <c r="C9" s="39"/>
      <c r="D9" s="40"/>
    </row>
    <row r="10" spans="1:4" ht="15.75" x14ac:dyDescent="0.25">
      <c r="A10" s="37"/>
      <c r="B10" s="7" t="s">
        <v>80</v>
      </c>
      <c r="C10" s="39"/>
      <c r="D10" s="40"/>
    </row>
    <row r="11" spans="1:4" ht="15.75" x14ac:dyDescent="0.25">
      <c r="A11" s="37"/>
      <c r="B11" s="7" t="s">
        <v>81</v>
      </c>
      <c r="C11" s="39"/>
      <c r="D11" s="40"/>
    </row>
    <row r="12" spans="1:4" ht="15.75" x14ac:dyDescent="0.25">
      <c r="B12" s="43" t="s">
        <v>59</v>
      </c>
      <c r="C12" s="44" t="e">
        <f>#REF!+#REF!+#REF!+'1кв'!B51</f>
        <v>#REF!</v>
      </c>
      <c r="D12" s="45"/>
    </row>
    <row r="13" spans="1:4" ht="30" x14ac:dyDescent="0.25">
      <c r="A13" s="41"/>
      <c r="B13" s="46" t="s">
        <v>60</v>
      </c>
      <c r="C13" s="44" t="e">
        <f>#REF!+#REF!+#REF!+'1кв'!B52</f>
        <v>#REF!</v>
      </c>
      <c r="D13" s="45"/>
    </row>
    <row r="14" spans="1:4" ht="15.75" x14ac:dyDescent="0.25">
      <c r="A14" s="47"/>
      <c r="B14" s="43" t="s">
        <v>61</v>
      </c>
      <c r="C14" s="48" t="e">
        <f>SUM(C12:C13)</f>
        <v>#REF!</v>
      </c>
      <c r="D14" s="40"/>
    </row>
    <row r="15" spans="1:4" ht="15.75" x14ac:dyDescent="0.25">
      <c r="A15" s="1"/>
      <c r="B15" s="100"/>
      <c r="C15" s="100"/>
      <c r="D15" s="49"/>
    </row>
    <row r="16" spans="1:4" ht="15.75" x14ac:dyDescent="0.25">
      <c r="A16" s="50" t="s">
        <v>62</v>
      </c>
      <c r="B16" s="23" t="s">
        <v>63</v>
      </c>
      <c r="C16" s="44" t="e">
        <f>#REF!+#REF!+#REF!+'1кв'!E22</f>
        <v>#REF!</v>
      </c>
      <c r="D16" s="49"/>
    </row>
    <row r="17" spans="1:5" ht="15.75" x14ac:dyDescent="0.25">
      <c r="A17" s="50"/>
      <c r="B17" s="51" t="s">
        <v>39</v>
      </c>
      <c r="C17" s="44" t="e">
        <f>#REF!+#REF!+#REF!+'1кв'!E23</f>
        <v>#REF!</v>
      </c>
      <c r="D17" s="49"/>
    </row>
    <row r="18" spans="1:5" ht="15.75" x14ac:dyDescent="0.25">
      <c r="A18" s="50"/>
      <c r="B18" s="51" t="s">
        <v>64</v>
      </c>
      <c r="C18" s="44" t="e">
        <f>#REF!+#REF!+#REF!+'1кв'!E24</f>
        <v>#REF!</v>
      </c>
      <c r="D18" s="49"/>
    </row>
    <row r="19" spans="1:5" ht="15.75" x14ac:dyDescent="0.25">
      <c r="A19" s="50"/>
      <c r="B19" s="7" t="s">
        <v>47</v>
      </c>
      <c r="C19" s="44" t="e">
        <f>#REF!+#REF!+#REF!+'1кв'!E25</f>
        <v>#REF!</v>
      </c>
      <c r="D19" s="49"/>
    </row>
    <row r="20" spans="1:5" ht="15.75" x14ac:dyDescent="0.25">
      <c r="A20" s="50"/>
      <c r="B20" s="7" t="s">
        <v>48</v>
      </c>
      <c r="C20" s="44" t="e">
        <f>#REF!+#REF!+#REF!+'1кв'!E26</f>
        <v>#REF!</v>
      </c>
      <c r="D20" s="49"/>
    </row>
    <row r="21" spans="1:5" ht="15.75" x14ac:dyDescent="0.25">
      <c r="A21" s="50"/>
      <c r="B21" s="7" t="s">
        <v>49</v>
      </c>
      <c r="C21" s="44" t="e">
        <f>#REF!+#REF!+#REF!+'1кв'!E27</f>
        <v>#REF!</v>
      </c>
      <c r="D21" s="49"/>
    </row>
    <row r="22" spans="1:5" ht="15.75" x14ac:dyDescent="0.25">
      <c r="A22" s="1"/>
      <c r="B22" s="7" t="s">
        <v>34</v>
      </c>
      <c r="C22" s="44" t="e">
        <f>#REF!+#REF!+#REF!+'1кв'!E28</f>
        <v>#REF!</v>
      </c>
      <c r="D22" s="49"/>
      <c r="E22" s="52"/>
    </row>
    <row r="23" spans="1:5" ht="15.75" x14ac:dyDescent="0.25">
      <c r="A23" s="1"/>
      <c r="B23" s="68" t="s">
        <v>83</v>
      </c>
      <c r="C23" s="44" t="e">
        <f>#REF!+#REF!+#REF!+'1кв'!#REF!</f>
        <v>#REF!</v>
      </c>
      <c r="D23" s="49"/>
      <c r="E23" s="52"/>
    </row>
    <row r="24" spans="1:5" ht="15.75" x14ac:dyDescent="0.25">
      <c r="A24" s="50"/>
      <c r="B24" s="53" t="s">
        <v>84</v>
      </c>
      <c r="C24" s="54" t="e">
        <f>#REF!+#REF!+#REF!</f>
        <v>#REF!</v>
      </c>
      <c r="D24" s="49"/>
    </row>
    <row r="25" spans="1:5" ht="15.75" x14ac:dyDescent="0.25">
      <c r="A25" s="50"/>
      <c r="B25" s="55" t="s">
        <v>65</v>
      </c>
      <c r="C25" s="54" t="e">
        <f>SUM(C27:C29)</f>
        <v>#REF!</v>
      </c>
      <c r="D25" s="49"/>
    </row>
    <row r="26" spans="1:5" ht="15.75" x14ac:dyDescent="0.25">
      <c r="A26" s="50"/>
      <c r="B26" s="42" t="s">
        <v>58</v>
      </c>
      <c r="C26" s="54"/>
      <c r="D26" s="49"/>
    </row>
    <row r="27" spans="1:5" ht="15.75" x14ac:dyDescent="0.25">
      <c r="A27" s="50"/>
      <c r="B27" s="56" t="s">
        <v>82</v>
      </c>
      <c r="C27" s="57" t="e">
        <f>#REF!</f>
        <v>#REF!</v>
      </c>
      <c r="D27" s="49"/>
    </row>
    <row r="28" spans="1:5" ht="15.75" x14ac:dyDescent="0.25">
      <c r="A28" s="50"/>
      <c r="B28" s="56" t="s">
        <v>85</v>
      </c>
      <c r="C28" s="57" t="e">
        <f>#REF!</f>
        <v>#REF!</v>
      </c>
      <c r="D28" s="49"/>
    </row>
    <row r="29" spans="1:5" ht="15.75" x14ac:dyDescent="0.25">
      <c r="A29" s="50"/>
      <c r="B29" s="56"/>
      <c r="C29" s="57"/>
      <c r="D29" s="49"/>
    </row>
    <row r="30" spans="1:5" ht="15.75" x14ac:dyDescent="0.25">
      <c r="A30" s="1"/>
      <c r="B30" s="58" t="s">
        <v>66</v>
      </c>
      <c r="C30" s="59" t="e">
        <f>SUM(C16:C25)</f>
        <v>#REF!</v>
      </c>
      <c r="D30" s="49"/>
      <c r="E30" s="52"/>
    </row>
    <row r="31" spans="1:5" ht="15.75" x14ac:dyDescent="0.25">
      <c r="A31" s="1"/>
      <c r="B31" s="60" t="s">
        <v>67</v>
      </c>
      <c r="C31" s="61" t="e">
        <f>C6+C14-C30</f>
        <v>#REF!</v>
      </c>
      <c r="D31" s="49"/>
    </row>
    <row r="32" spans="1:5" ht="15.75" x14ac:dyDescent="0.25">
      <c r="A32" s="1"/>
      <c r="B32" s="41"/>
      <c r="C32" s="41"/>
      <c r="D32" s="49"/>
    </row>
    <row r="33" spans="1:4" ht="15.75" x14ac:dyDescent="0.25">
      <c r="A33" s="1"/>
      <c r="B33" s="62" t="s">
        <v>68</v>
      </c>
      <c r="C33" s="62"/>
      <c r="D33" s="49"/>
    </row>
    <row r="34" spans="1:4" ht="15.75" x14ac:dyDescent="0.25">
      <c r="A34" s="1"/>
      <c r="B34" s="62" t="s">
        <v>69</v>
      </c>
      <c r="C34" s="63">
        <v>75368.08</v>
      </c>
      <c r="D34" s="49"/>
    </row>
    <row r="35" spans="1:4" ht="15.75" x14ac:dyDescent="0.25">
      <c r="A35" s="1"/>
      <c r="B35" s="64" t="s">
        <v>70</v>
      </c>
      <c r="C35" s="65">
        <v>69327.97</v>
      </c>
      <c r="D35" s="49"/>
    </row>
    <row r="36" spans="1:4" ht="15.75" x14ac:dyDescent="0.25">
      <c r="A36" s="1"/>
      <c r="B36" s="62" t="s">
        <v>71</v>
      </c>
      <c r="C36" s="67">
        <f>C35-C34</f>
        <v>-6040.1100000000006</v>
      </c>
      <c r="D36" s="49"/>
    </row>
    <row r="37" spans="1:4" ht="15.75" x14ac:dyDescent="0.25">
      <c r="A37" s="1"/>
      <c r="B37" s="41"/>
      <c r="C37" s="41"/>
      <c r="D37" s="49"/>
    </row>
    <row r="38" spans="1:4" ht="15.75" x14ac:dyDescent="0.25">
      <c r="A38" s="1"/>
      <c r="B38" s="41"/>
      <c r="C38" s="41"/>
      <c r="D38" s="49"/>
    </row>
    <row r="39" spans="1:4" ht="15.75" x14ac:dyDescent="0.25">
      <c r="A39" s="1"/>
      <c r="B39" s="41"/>
      <c r="C39" s="41"/>
      <c r="D39" s="49"/>
    </row>
    <row r="40" spans="1:4" ht="15.75" x14ac:dyDescent="0.25">
      <c r="A40" s="1" t="s">
        <v>72</v>
      </c>
      <c r="B40" s="41" t="s">
        <v>73</v>
      </c>
      <c r="C40" s="41"/>
      <c r="D40" s="49"/>
    </row>
    <row r="41" spans="1:4" ht="15.75" x14ac:dyDescent="0.25">
      <c r="A41" s="1"/>
      <c r="B41" s="41" t="s">
        <v>74</v>
      </c>
      <c r="C41" s="41"/>
      <c r="D41" s="49"/>
    </row>
    <row r="42" spans="1:4" ht="15.75" x14ac:dyDescent="0.25">
      <c r="A42" s="1"/>
      <c r="B42" s="41" t="s">
        <v>75</v>
      </c>
      <c r="C42" s="41"/>
      <c r="D42" s="49"/>
    </row>
    <row r="43" spans="1:4" ht="15.75" x14ac:dyDescent="0.25">
      <c r="A43" s="1"/>
      <c r="B43" s="41"/>
      <c r="C43" s="41"/>
      <c r="D43" s="49"/>
    </row>
    <row r="44" spans="1:4" ht="15.75" x14ac:dyDescent="0.25">
      <c r="A44" s="1"/>
      <c r="B44" s="41"/>
      <c r="C44" s="41"/>
      <c r="D44" s="49"/>
    </row>
    <row r="45" spans="1:4" ht="15.75" x14ac:dyDescent="0.25">
      <c r="A45" s="1"/>
      <c r="B45" s="41" t="s">
        <v>76</v>
      </c>
      <c r="C45" s="41"/>
      <c r="D45" s="49"/>
    </row>
    <row r="46" spans="1:4" ht="15.75" x14ac:dyDescent="0.25">
      <c r="A46" s="1"/>
      <c r="B46" s="41"/>
      <c r="C46" s="41"/>
      <c r="D46" s="49"/>
    </row>
    <row r="47" spans="1:4" ht="15.75" x14ac:dyDescent="0.25">
      <c r="A47" s="1"/>
      <c r="B47" s="41"/>
      <c r="C47" s="41"/>
      <c r="D47" s="49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2024-08-16T10:51:22Z</dcterms:modified>
</cp:coreProperties>
</file>